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191E6DC7B584C70A4D10A5EF4E84A9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4862830" y="1569720"/>
          <a:ext cx="943610" cy="704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0C22DA7573A4437EA165A40D1975936D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4830445" y="2411095"/>
          <a:ext cx="943610" cy="792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59D33DEF4D2C4930B63870C673EC6CEE"/>
        <xdr:cNvPicPr>
          <a:picLocks noChangeAspect="1"/>
        </xdr:cNvPicPr>
      </xdr:nvPicPr>
      <xdr:blipFill>
        <a:blip r:embed="rId4" r:link="rId2" cstate="print"/>
        <a:stretch>
          <a:fillRect/>
        </a:stretch>
      </xdr:blipFill>
      <xdr:spPr>
        <a:xfrm>
          <a:off x="4847590" y="3311525"/>
          <a:ext cx="990600" cy="7073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EEEEF36937444E419F4C37E9748E6CDA"/>
        <xdr:cNvPicPr>
          <a:picLocks noChangeAspect="1"/>
        </xdr:cNvPicPr>
      </xdr:nvPicPr>
      <xdr:blipFill>
        <a:blip r:embed="rId5" r:link="rId2" cstate="print"/>
        <a:stretch>
          <a:fillRect/>
        </a:stretch>
      </xdr:blipFill>
      <xdr:spPr>
        <a:xfrm>
          <a:off x="4828540" y="3819525"/>
          <a:ext cx="943610" cy="745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81D6D5D7E8D04EC89F3C937278A0E1BD"/>
        <xdr:cNvPicPr>
          <a:picLocks noChangeAspect="1"/>
        </xdr:cNvPicPr>
      </xdr:nvPicPr>
      <xdr:blipFill>
        <a:blip r:embed="rId6" r:link="rId2" cstate="print"/>
        <a:stretch>
          <a:fillRect/>
        </a:stretch>
      </xdr:blipFill>
      <xdr:spPr>
        <a:xfrm>
          <a:off x="4828540" y="4730115"/>
          <a:ext cx="922655" cy="669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2D6C44941F7E417DADD25C051FD187A4"/>
        <xdr:cNvPicPr>
          <a:picLocks noChangeAspect="1"/>
        </xdr:cNvPicPr>
      </xdr:nvPicPr>
      <xdr:blipFill>
        <a:blip r:embed="rId7" r:link="rId2" cstate="print"/>
        <a:stretch>
          <a:fillRect/>
        </a:stretch>
      </xdr:blipFill>
      <xdr:spPr>
        <a:xfrm>
          <a:off x="4838065" y="5619750"/>
          <a:ext cx="981710" cy="7162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2C1E2515FBC44ED8A8C5FA3A2244974C"/>
        <xdr:cNvPicPr>
          <a:picLocks noChangeAspect="1"/>
        </xdr:cNvPicPr>
      </xdr:nvPicPr>
      <xdr:blipFill>
        <a:blip r:embed="rId8" r:link="rId2" cstate="print"/>
        <a:stretch>
          <a:fillRect/>
        </a:stretch>
      </xdr:blipFill>
      <xdr:spPr>
        <a:xfrm>
          <a:off x="4761865" y="6124575"/>
          <a:ext cx="1047750" cy="745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4C788D481ED94A7CAF8938E492574889"/>
        <xdr:cNvPicPr>
          <a:picLocks noChangeAspect="1"/>
        </xdr:cNvPicPr>
      </xdr:nvPicPr>
      <xdr:blipFill>
        <a:blip r:embed="rId9" r:link="rId2" cstate="print"/>
        <a:stretch>
          <a:fillRect/>
        </a:stretch>
      </xdr:blipFill>
      <xdr:spPr>
        <a:xfrm>
          <a:off x="4771390" y="6946900"/>
          <a:ext cx="1047750" cy="745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280771505CAC48B4A51788F5AB55A959"/>
        <xdr:cNvPicPr>
          <a:picLocks noChangeAspect="1"/>
        </xdr:cNvPicPr>
      </xdr:nvPicPr>
      <xdr:blipFill>
        <a:blip r:embed="rId10" r:link="rId2" cstate="print"/>
        <a:stretch>
          <a:fillRect/>
        </a:stretch>
      </xdr:blipFill>
      <xdr:spPr>
        <a:xfrm>
          <a:off x="4780915" y="7670800"/>
          <a:ext cx="1057910" cy="7353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167F9FD0A8B944EEA6DD669144CAFFFD"/>
        <xdr:cNvPicPr>
          <a:picLocks noChangeAspect="1"/>
        </xdr:cNvPicPr>
      </xdr:nvPicPr>
      <xdr:blipFill>
        <a:blip r:embed="rId11" r:link="rId2" cstate="print"/>
        <a:stretch>
          <a:fillRect/>
        </a:stretch>
      </xdr:blipFill>
      <xdr:spPr>
        <a:xfrm>
          <a:off x="4799965" y="7785100"/>
          <a:ext cx="1127760" cy="650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4823C457FF87499D8553C13D15578214"/>
        <xdr:cNvPicPr>
          <a:picLocks noChangeAspect="1"/>
        </xdr:cNvPicPr>
      </xdr:nvPicPr>
      <xdr:blipFill>
        <a:blip r:embed="rId12" r:link="rId2" cstate="print"/>
        <a:stretch>
          <a:fillRect/>
        </a:stretch>
      </xdr:blipFill>
      <xdr:spPr>
        <a:xfrm>
          <a:off x="4742815" y="9233535"/>
          <a:ext cx="1009650" cy="718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1ED06728B6964AABA66FD51BB29E379B"/>
        <xdr:cNvPicPr>
          <a:picLocks noChangeAspect="1"/>
        </xdr:cNvPicPr>
      </xdr:nvPicPr>
      <xdr:blipFill>
        <a:blip r:embed="rId13" r:link="rId2" cstate="print"/>
        <a:stretch>
          <a:fillRect/>
        </a:stretch>
      </xdr:blipFill>
      <xdr:spPr>
        <a:xfrm>
          <a:off x="4752340" y="10170160"/>
          <a:ext cx="1153160" cy="678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7850AD589609406E8030F75E2C7302E4"/>
        <xdr:cNvPicPr>
          <a:picLocks noChangeAspect="1"/>
        </xdr:cNvPicPr>
      </xdr:nvPicPr>
      <xdr:blipFill>
        <a:blip r:embed="rId14" r:link="rId2" cstate="print"/>
        <a:stretch>
          <a:fillRect/>
        </a:stretch>
      </xdr:blipFill>
      <xdr:spPr>
        <a:xfrm>
          <a:off x="4714240" y="10624185"/>
          <a:ext cx="1202055" cy="7550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E31B7B9172B9469D9552FBD103B3E9A0"/>
        <xdr:cNvPicPr>
          <a:picLocks noChangeAspect="1"/>
        </xdr:cNvPicPr>
      </xdr:nvPicPr>
      <xdr:blipFill>
        <a:blip r:embed="rId15" r:link="rId2" cstate="print"/>
        <a:stretch>
          <a:fillRect/>
        </a:stretch>
      </xdr:blipFill>
      <xdr:spPr>
        <a:xfrm>
          <a:off x="4742815" y="12145010"/>
          <a:ext cx="1173480" cy="7162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B9A16B87A6FE4439ACCD80B104B8F684"/>
        <xdr:cNvPicPr>
          <a:picLocks noChangeAspect="1"/>
        </xdr:cNvPicPr>
      </xdr:nvPicPr>
      <xdr:blipFill>
        <a:blip r:embed="rId16" r:link="rId2" cstate="print"/>
        <a:stretch>
          <a:fillRect/>
        </a:stretch>
      </xdr:blipFill>
      <xdr:spPr>
        <a:xfrm>
          <a:off x="4790440" y="12886055"/>
          <a:ext cx="1096010" cy="678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3BFB8FC297E74E0DB2AA99DFDC4D5EC3"/>
        <xdr:cNvPicPr>
          <a:picLocks noChangeAspect="1"/>
        </xdr:cNvPicPr>
      </xdr:nvPicPr>
      <xdr:blipFill>
        <a:blip r:embed="rId17" r:link="rId2" cstate="print"/>
        <a:stretch>
          <a:fillRect/>
        </a:stretch>
      </xdr:blipFill>
      <xdr:spPr>
        <a:xfrm>
          <a:off x="4838065" y="13670915"/>
          <a:ext cx="876300" cy="6883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02F99E61F8BD437AB06D25828508A4E8"/>
        <xdr:cNvPicPr>
          <a:picLocks noChangeAspect="1"/>
        </xdr:cNvPicPr>
      </xdr:nvPicPr>
      <xdr:blipFill>
        <a:blip r:embed="rId18" r:link="rId2" cstate="print"/>
        <a:stretch>
          <a:fillRect/>
        </a:stretch>
      </xdr:blipFill>
      <xdr:spPr>
        <a:xfrm>
          <a:off x="4771390" y="14698345"/>
          <a:ext cx="1156335" cy="7353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02739D9094474E74A4D8F7A5A7B68F37"/>
        <xdr:cNvPicPr>
          <a:picLocks noChangeAspect="1"/>
        </xdr:cNvPicPr>
      </xdr:nvPicPr>
      <xdr:blipFill>
        <a:blip r:embed="rId19" r:link="rId2" cstate="print"/>
        <a:stretch>
          <a:fillRect/>
        </a:stretch>
      </xdr:blipFill>
      <xdr:spPr>
        <a:xfrm>
          <a:off x="4752340" y="15234920"/>
          <a:ext cx="1175385" cy="754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E3D58D9A5FF240EC84BE5BB852340CF1"/>
        <xdr:cNvPicPr>
          <a:picLocks noChangeAspect="1"/>
        </xdr:cNvPicPr>
      </xdr:nvPicPr>
      <xdr:blipFill>
        <a:blip r:embed="rId20" r:link="rId2" cstate="print"/>
        <a:stretch>
          <a:fillRect/>
        </a:stretch>
      </xdr:blipFill>
      <xdr:spPr>
        <a:xfrm>
          <a:off x="4790440" y="16076930"/>
          <a:ext cx="1125855" cy="7264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D8661FFD96BF45E58486CD922C1B8D68"/>
        <xdr:cNvPicPr>
          <a:picLocks noChangeAspect="1"/>
        </xdr:cNvPicPr>
      </xdr:nvPicPr>
      <xdr:blipFill>
        <a:blip r:embed="rId21" r:link="rId2" cstate="print"/>
        <a:stretch>
          <a:fillRect/>
        </a:stretch>
      </xdr:blipFill>
      <xdr:spPr>
        <a:xfrm>
          <a:off x="4771390" y="16889730"/>
          <a:ext cx="1134110" cy="7353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FB98B4EDDD334F80A49F30834B287F98"/>
        <xdr:cNvPicPr>
          <a:picLocks noChangeAspect="1"/>
        </xdr:cNvPicPr>
      </xdr:nvPicPr>
      <xdr:blipFill>
        <a:blip r:embed="rId22" r:link="rId2" cstate="print"/>
        <a:stretch>
          <a:fillRect/>
        </a:stretch>
      </xdr:blipFill>
      <xdr:spPr>
        <a:xfrm>
          <a:off x="4819015" y="18239105"/>
          <a:ext cx="1097280" cy="746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E73BBBD493364898AEE4D56BBAB7746F"/>
        <xdr:cNvPicPr>
          <a:picLocks noChangeAspect="1"/>
        </xdr:cNvPicPr>
      </xdr:nvPicPr>
      <xdr:blipFill>
        <a:blip r:embed="rId23" r:link="rId2" cstate="print"/>
        <a:stretch>
          <a:fillRect/>
        </a:stretch>
      </xdr:blipFill>
      <xdr:spPr>
        <a:xfrm>
          <a:off x="5009515" y="19106515"/>
          <a:ext cx="685800" cy="756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63D107F053CC43EAA731091259C20689"/>
        <xdr:cNvPicPr>
          <a:picLocks noChangeAspect="1"/>
        </xdr:cNvPicPr>
      </xdr:nvPicPr>
      <xdr:blipFill>
        <a:blip r:embed="rId24" r:link="rId2" cstate="print"/>
        <a:stretch>
          <a:fillRect/>
        </a:stretch>
      </xdr:blipFill>
      <xdr:spPr>
        <a:xfrm>
          <a:off x="4838065" y="20406360"/>
          <a:ext cx="1089660" cy="746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23FFEDE32B29477592238CE4C46C0C33"/>
        <xdr:cNvPicPr>
          <a:picLocks noChangeAspect="1"/>
        </xdr:cNvPicPr>
      </xdr:nvPicPr>
      <xdr:blipFill>
        <a:blip r:embed="rId25" r:link="rId2" cstate="print"/>
        <a:stretch>
          <a:fillRect/>
        </a:stretch>
      </xdr:blipFill>
      <xdr:spPr>
        <a:xfrm>
          <a:off x="4774565" y="20636230"/>
          <a:ext cx="1153160" cy="746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A419F5268E2F42C696EAF4862151BE8B"/>
        <xdr:cNvPicPr>
          <a:picLocks noChangeAspect="1"/>
        </xdr:cNvPicPr>
      </xdr:nvPicPr>
      <xdr:blipFill>
        <a:blip r:embed="rId26" r:link="rId2" cstate="print"/>
        <a:stretch>
          <a:fillRect/>
        </a:stretch>
      </xdr:blipFill>
      <xdr:spPr>
        <a:xfrm>
          <a:off x="4815840" y="21381085"/>
          <a:ext cx="1111885" cy="756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93ADBDD41047488B96F511EBD33A8906"/>
        <xdr:cNvPicPr>
          <a:picLocks noChangeAspect="1"/>
        </xdr:cNvPicPr>
      </xdr:nvPicPr>
      <xdr:blipFill>
        <a:blip r:embed="rId27" r:link="rId2" cstate="print"/>
        <a:stretch>
          <a:fillRect/>
        </a:stretch>
      </xdr:blipFill>
      <xdr:spPr>
        <a:xfrm>
          <a:off x="4726940" y="22166580"/>
          <a:ext cx="1200785" cy="7658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F41C2C53E5784DB5A7FEACB2BA83C26D"/>
        <xdr:cNvPicPr>
          <a:picLocks noChangeAspect="1"/>
        </xdr:cNvPicPr>
      </xdr:nvPicPr>
      <xdr:blipFill>
        <a:blip r:embed="rId28" r:link="rId2" cstate="print"/>
        <a:stretch>
          <a:fillRect/>
        </a:stretch>
      </xdr:blipFill>
      <xdr:spPr>
        <a:xfrm>
          <a:off x="4790440" y="23029545"/>
          <a:ext cx="1137285" cy="7277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D16CA66E93E6412E86E3D442AAF9099C"/>
        <xdr:cNvPicPr>
          <a:picLocks noChangeAspect="1"/>
        </xdr:cNvPicPr>
      </xdr:nvPicPr>
      <xdr:blipFill>
        <a:blip r:embed="rId29" r:link="rId2" cstate="print"/>
        <a:stretch>
          <a:fillRect/>
        </a:stretch>
      </xdr:blipFill>
      <xdr:spPr>
        <a:xfrm>
          <a:off x="4790440" y="23818215"/>
          <a:ext cx="1137285" cy="628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E8E9A48520544FA8B9EDD0666EFC70CE"/>
        <xdr:cNvPicPr>
          <a:picLocks noChangeAspect="1"/>
        </xdr:cNvPicPr>
      </xdr:nvPicPr>
      <xdr:blipFill>
        <a:blip r:embed="rId30" r:link="rId2" cstate="print"/>
        <a:stretch>
          <a:fillRect/>
        </a:stretch>
      </xdr:blipFill>
      <xdr:spPr>
        <a:xfrm>
          <a:off x="4904740" y="24572595"/>
          <a:ext cx="791210" cy="768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824913B25AEF45EBB812CADDEDDC4EE9"/>
        <xdr:cNvPicPr>
          <a:picLocks noChangeAspect="1"/>
        </xdr:cNvPicPr>
      </xdr:nvPicPr>
      <xdr:blipFill>
        <a:blip r:embed="rId31" r:link="rId2" cstate="print"/>
        <a:stretch>
          <a:fillRect/>
        </a:stretch>
      </xdr:blipFill>
      <xdr:spPr>
        <a:xfrm>
          <a:off x="4809490" y="25630505"/>
          <a:ext cx="935990" cy="6464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35D1EF46AF8243058333C959947A62C6"/>
        <xdr:cNvPicPr>
          <a:picLocks noChangeAspect="1"/>
        </xdr:cNvPicPr>
      </xdr:nvPicPr>
      <xdr:blipFill>
        <a:blip r:embed="rId32" r:link="rId2" cstate="print"/>
        <a:stretch>
          <a:fillRect/>
        </a:stretch>
      </xdr:blipFill>
      <xdr:spPr>
        <a:xfrm>
          <a:off x="4847590" y="26101675"/>
          <a:ext cx="1080135" cy="768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6B70445668574F56B3629A0D5A4EC77D"/>
        <xdr:cNvPicPr>
          <a:picLocks noChangeAspect="1"/>
        </xdr:cNvPicPr>
      </xdr:nvPicPr>
      <xdr:blipFill>
        <a:blip r:embed="rId33" r:link="rId2" cstate="print"/>
        <a:stretch>
          <a:fillRect/>
        </a:stretch>
      </xdr:blipFill>
      <xdr:spPr>
        <a:xfrm>
          <a:off x="4866640" y="26815415"/>
          <a:ext cx="905510" cy="6311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BA6A34B39FAE41B0AB8AE7DFB71ED22D"/>
        <xdr:cNvPicPr>
          <a:picLocks noChangeAspect="1"/>
        </xdr:cNvPicPr>
      </xdr:nvPicPr>
      <xdr:blipFill>
        <a:blip r:embed="rId34" r:link="rId2" cstate="print"/>
        <a:stretch>
          <a:fillRect/>
        </a:stretch>
      </xdr:blipFill>
      <xdr:spPr>
        <a:xfrm>
          <a:off x="4847590" y="27342465"/>
          <a:ext cx="1080135" cy="730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949F8B12239A4690BD713CA4A310151D"/>
        <xdr:cNvPicPr>
          <a:picLocks noChangeAspect="1"/>
        </xdr:cNvPicPr>
      </xdr:nvPicPr>
      <xdr:blipFill>
        <a:blip r:embed="rId35" r:link="rId2" cstate="print"/>
        <a:stretch>
          <a:fillRect/>
        </a:stretch>
      </xdr:blipFill>
      <xdr:spPr>
        <a:xfrm>
          <a:off x="4866640" y="28200985"/>
          <a:ext cx="1047750" cy="711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CCAB1D53A88546C799FC407C7AA841DD"/>
        <xdr:cNvPicPr>
          <a:picLocks noChangeAspect="1"/>
        </xdr:cNvPicPr>
      </xdr:nvPicPr>
      <xdr:blipFill>
        <a:blip r:embed="rId36" cstate="print"/>
        <a:stretch>
          <a:fillRect/>
        </a:stretch>
      </xdr:blipFill>
      <xdr:spPr>
        <a:xfrm>
          <a:off x="4791075" y="28982035"/>
          <a:ext cx="1125220" cy="19030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99EF99D74AD54290A3B09BADCDB10323"/>
        <xdr:cNvPicPr>
          <a:picLocks noChangeAspect="1"/>
        </xdr:cNvPicPr>
      </xdr:nvPicPr>
      <xdr:blipFill>
        <a:blip r:embed="rId37" r:link="rId2" cstate="print"/>
        <a:stretch>
          <a:fillRect/>
        </a:stretch>
      </xdr:blipFill>
      <xdr:spPr>
        <a:xfrm>
          <a:off x="5382895" y="30520005"/>
          <a:ext cx="476250" cy="7092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6845B514272A42AD97341D55418F3CAE"/>
        <xdr:cNvPicPr>
          <a:picLocks noChangeAspect="1"/>
        </xdr:cNvPicPr>
      </xdr:nvPicPr>
      <xdr:blipFill>
        <a:blip r:embed="rId38" r:link="rId2" cstate="print"/>
        <a:stretch>
          <a:fillRect/>
        </a:stretch>
      </xdr:blipFill>
      <xdr:spPr>
        <a:xfrm>
          <a:off x="4895215" y="31316930"/>
          <a:ext cx="1009650" cy="768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D1BB8DAD86704684AB5519CE75E90808"/>
        <xdr:cNvPicPr>
          <a:picLocks noChangeAspect="1"/>
        </xdr:cNvPicPr>
      </xdr:nvPicPr>
      <xdr:blipFill>
        <a:blip r:embed="rId39" r:link="rId2" cstate="print"/>
        <a:stretch>
          <a:fillRect/>
        </a:stretch>
      </xdr:blipFill>
      <xdr:spPr>
        <a:xfrm>
          <a:off x="4723765" y="32184340"/>
          <a:ext cx="736600" cy="6146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1D8FE3EE259240FB8757E2D788CCD62C"/>
        <xdr:cNvPicPr>
          <a:picLocks noChangeAspect="1"/>
        </xdr:cNvPicPr>
      </xdr:nvPicPr>
      <xdr:blipFill>
        <a:blip r:embed="rId40" r:link="rId2" cstate="print"/>
        <a:stretch>
          <a:fillRect/>
        </a:stretch>
      </xdr:blipFill>
      <xdr:spPr>
        <a:xfrm>
          <a:off x="4864735" y="33247965"/>
          <a:ext cx="933450" cy="730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4B39F75C98F643C7B0FC8BCB04129B8C"/>
        <xdr:cNvPicPr>
          <a:picLocks noChangeAspect="1"/>
        </xdr:cNvPicPr>
      </xdr:nvPicPr>
      <xdr:blipFill>
        <a:blip r:embed="rId41" r:link="rId2" cstate="print"/>
        <a:stretch>
          <a:fillRect/>
        </a:stretch>
      </xdr:blipFill>
      <xdr:spPr>
        <a:xfrm>
          <a:off x="4990465" y="33701990"/>
          <a:ext cx="937260" cy="701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CF2588BB24A74CE38B71A0253019DA3E"/>
        <xdr:cNvPicPr>
          <a:picLocks noChangeAspect="1"/>
        </xdr:cNvPicPr>
      </xdr:nvPicPr>
      <xdr:blipFill>
        <a:blip r:embed="rId42" r:link="rId2" cstate="print"/>
        <a:stretch>
          <a:fillRect/>
        </a:stretch>
      </xdr:blipFill>
      <xdr:spPr>
        <a:xfrm>
          <a:off x="4980940" y="34529395"/>
          <a:ext cx="905510" cy="720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B9FFE89C66764F47A288DE881D67E587"/>
        <xdr:cNvPicPr>
          <a:picLocks noChangeAspect="1"/>
        </xdr:cNvPicPr>
      </xdr:nvPicPr>
      <xdr:blipFill>
        <a:blip r:embed="rId43" r:link="rId2" cstate="print"/>
        <a:stretch>
          <a:fillRect/>
        </a:stretch>
      </xdr:blipFill>
      <xdr:spPr>
        <a:xfrm>
          <a:off x="4828540" y="35504755"/>
          <a:ext cx="990600" cy="720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E743B71AA9E943098BBF4F450D97FD72"/>
        <xdr:cNvPicPr>
          <a:picLocks noChangeAspect="1"/>
        </xdr:cNvPicPr>
      </xdr:nvPicPr>
      <xdr:blipFill>
        <a:blip r:embed="rId44" r:link="rId2" cstate="print"/>
        <a:stretch>
          <a:fillRect/>
        </a:stretch>
      </xdr:blipFill>
      <xdr:spPr>
        <a:xfrm>
          <a:off x="4942840" y="36099750"/>
          <a:ext cx="984885" cy="720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CD454D5F51DD4549BED33BC2081D8EFD"/>
        <xdr:cNvPicPr>
          <a:picLocks noChangeAspect="1"/>
        </xdr:cNvPicPr>
      </xdr:nvPicPr>
      <xdr:blipFill>
        <a:blip r:embed="rId45" r:link="rId2" cstate="print"/>
        <a:stretch>
          <a:fillRect/>
        </a:stretch>
      </xdr:blipFill>
      <xdr:spPr>
        <a:xfrm>
          <a:off x="4857115" y="37143690"/>
          <a:ext cx="1070610" cy="7658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B2E21D86BA6A4827BD8610189687B87C"/>
        <xdr:cNvPicPr>
          <a:picLocks noChangeAspect="1"/>
        </xdr:cNvPicPr>
      </xdr:nvPicPr>
      <xdr:blipFill>
        <a:blip r:embed="rId46" r:link="rId2" cstate="print"/>
        <a:stretch>
          <a:fillRect/>
        </a:stretch>
      </xdr:blipFill>
      <xdr:spPr>
        <a:xfrm>
          <a:off x="5133340" y="37096065"/>
          <a:ext cx="505460" cy="718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511DCD28AD894594B8F5C63B05FE11E3"/>
        <xdr:cNvPicPr>
          <a:picLocks noChangeAspect="1"/>
        </xdr:cNvPicPr>
      </xdr:nvPicPr>
      <xdr:blipFill>
        <a:blip r:embed="rId47" r:link="rId2" cstate="print"/>
        <a:stretch>
          <a:fillRect/>
        </a:stretch>
      </xdr:blipFill>
      <xdr:spPr>
        <a:xfrm>
          <a:off x="4809490" y="39507795"/>
          <a:ext cx="1104900" cy="814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5718E37BA0244A0C9D6045B0EEF1662F" descr="图片2"/>
        <xdr:cNvPicPr/>
      </xdr:nvPicPr>
      <xdr:blipFill>
        <a:blip r:embed="rId48"/>
        <a:stretch>
          <a:fillRect/>
        </a:stretch>
      </xdr:blipFill>
      <xdr:spPr>
        <a:xfrm>
          <a:off x="0" y="0"/>
          <a:ext cx="866775" cy="6477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<sst xmlns="http://schemas.openxmlformats.org/spreadsheetml/2006/main" count="140" uniqueCount="98">
  <si>
    <t>附件：东川区人民医院广告宣传项目报价表</t>
  </si>
  <si>
    <r>
      <rPr>
        <b/>
        <sz val="10.5"/>
        <color theme="1"/>
        <rFont val="宋体"/>
        <charset val="134"/>
      </rPr>
      <t>序号</t>
    </r>
  </si>
  <si>
    <t>材质</t>
  </si>
  <si>
    <t>规格</t>
  </si>
  <si>
    <t>单位</t>
  </si>
  <si>
    <r>
      <rPr>
        <b/>
        <sz val="10.5"/>
        <color theme="1"/>
        <rFont val="宋体"/>
        <charset val="134"/>
      </rPr>
      <t>式样效果图</t>
    </r>
  </si>
  <si>
    <t>第一次报价</t>
  </si>
  <si>
    <t>最终报价</t>
  </si>
  <si>
    <t>（一）按平方面积（㎡/元）进行报价</t>
  </si>
  <si>
    <t>户外写真（型号MK3220M）</t>
  </si>
  <si>
    <t>180克A户外背胶</t>
  </si>
  <si>
    <t>㎡</t>
  </si>
  <si>
    <r>
      <rPr>
        <sz val="10.5"/>
        <color theme="1"/>
        <rFont val="宋体"/>
        <charset val="134"/>
      </rPr>
      <t>车贴覆膜（白胶）</t>
    </r>
  </si>
  <si>
    <t>140克可移户外背胶</t>
  </si>
  <si>
    <r>
      <rPr>
        <sz val="10.5"/>
        <color theme="1"/>
        <rFont val="宋体"/>
        <charset val="134"/>
      </rPr>
      <t>写真裱超卡板</t>
    </r>
  </si>
  <si>
    <t>180克A户外背胶+5mm绿标超卡板</t>
  </si>
  <si>
    <t>写真裱厚雪弗板38mm</t>
  </si>
  <si>
    <t>180克A户外背胶+雪弗板2cm</t>
  </si>
  <si>
    <t>写真裱雪弗板28mm</t>
  </si>
  <si>
    <t>180克A户外背胶+雪弗板1cm</t>
  </si>
  <si>
    <t>喷绘（型号530）</t>
  </si>
  <si>
    <t>高精喷绘宇源530型号</t>
  </si>
  <si>
    <r>
      <rPr>
        <sz val="10.5"/>
        <color theme="1"/>
        <rFont val="宋体"/>
        <charset val="134"/>
      </rPr>
      <t>超卡板</t>
    </r>
  </si>
  <si>
    <t>240X120cm</t>
  </si>
  <si>
    <t>块</t>
  </si>
  <si>
    <t>PVC(0.3CM)+UV</t>
  </si>
  <si>
    <t>244X122cm</t>
  </si>
  <si>
    <t>PVC(0.5CM)+UV光油</t>
  </si>
  <si>
    <t>PVC(1.0CM)+UV光油</t>
  </si>
  <si>
    <t>PVC(1.0CM)+UV</t>
  </si>
  <si>
    <t>244X122cm双面硬结皮</t>
  </si>
  <si>
    <t>亚克力（0.3CM）+UV</t>
  </si>
  <si>
    <t>244X122cm  实厚</t>
  </si>
  <si>
    <t>亚克力（0.5CM）+UV</t>
  </si>
  <si>
    <t>亚克力（1.0CM）+UV</t>
  </si>
  <si>
    <r>
      <rPr>
        <sz val="10.5"/>
        <color theme="1"/>
        <rFont val="宋体"/>
        <charset val="134"/>
      </rPr>
      <t>铁皮字</t>
    </r>
  </si>
  <si>
    <t>米</t>
  </si>
  <si>
    <r>
      <rPr>
        <sz val="10.5"/>
        <color theme="1"/>
        <rFont val="宋体"/>
        <charset val="134"/>
      </rPr>
      <t>钛金字</t>
    </r>
  </si>
  <si>
    <r>
      <rPr>
        <sz val="10.5"/>
        <color theme="1"/>
        <rFont val="宋体"/>
        <charset val="134"/>
      </rPr>
      <t>冲孔字</t>
    </r>
  </si>
  <si>
    <t>亚克力无边字铝边</t>
  </si>
  <si>
    <r>
      <rPr>
        <sz val="10.5"/>
        <color theme="1"/>
        <rFont val="宋体"/>
        <charset val="134"/>
      </rPr>
      <t>软膜灯箱</t>
    </r>
  </si>
  <si>
    <r>
      <rPr>
        <sz val="10.5"/>
        <color theme="1"/>
        <rFont val="宋体"/>
        <charset val="134"/>
      </rPr>
      <t>不锈钢</t>
    </r>
    <r>
      <rPr>
        <sz val="10.5"/>
        <color rgb="FF000000"/>
        <rFont val="宋体"/>
        <charset val="134"/>
      </rPr>
      <t>展架（单面）</t>
    </r>
  </si>
  <si>
    <t>240X120cm 含画面</t>
  </si>
  <si>
    <r>
      <rPr>
        <sz val="10.5"/>
        <color theme="1"/>
        <rFont val="宋体"/>
        <charset val="134"/>
      </rPr>
      <t>即时贴</t>
    </r>
  </si>
  <si>
    <t>（二）按单价进行报价</t>
  </si>
  <si>
    <t>布标</t>
  </si>
  <si>
    <t>加厚激光条幅布</t>
  </si>
  <si>
    <t>铜版纸+壳子+带子</t>
  </si>
  <si>
    <t>B7         A7</t>
  </si>
  <si>
    <t>套</t>
  </si>
  <si>
    <t>PVC胸牌+带子</t>
  </si>
  <si>
    <t>85X54mm  70X100mm   80X120mm  90X130mm</t>
  </si>
  <si>
    <t>高清5寸照片</t>
  </si>
  <si>
    <t>张</t>
  </si>
  <si>
    <r>
      <rPr>
        <sz val="10.5"/>
        <color theme="1"/>
        <rFont val="宋体"/>
        <charset val="134"/>
      </rPr>
      <t>5寸照片盒</t>
    </r>
  </si>
  <si>
    <t>个</t>
  </si>
  <si>
    <r>
      <rPr>
        <sz val="10.5"/>
        <color theme="1"/>
        <rFont val="宋体"/>
        <charset val="134"/>
      </rPr>
      <t>A4照片盒</t>
    </r>
  </si>
  <si>
    <r>
      <rPr>
        <sz val="10.5"/>
        <color theme="1"/>
        <rFont val="宋体"/>
        <charset val="134"/>
      </rPr>
      <t>A5照片盒</t>
    </r>
  </si>
  <si>
    <r>
      <rPr>
        <sz val="10.5"/>
        <color theme="1"/>
        <rFont val="宋体"/>
        <charset val="134"/>
      </rPr>
      <t>普通纸黑白复印</t>
    </r>
  </si>
  <si>
    <t>单面80克纸</t>
  </si>
  <si>
    <r>
      <rPr>
        <sz val="10.5"/>
        <color theme="1"/>
        <rFont val="宋体"/>
        <charset val="134"/>
      </rPr>
      <t>普通纸彩色复印</t>
    </r>
  </si>
  <si>
    <t>单面80克彩色</t>
  </si>
  <si>
    <r>
      <rPr>
        <sz val="10.5"/>
        <color theme="1"/>
        <rFont val="宋体"/>
        <charset val="134"/>
      </rPr>
      <t>塑封</t>
    </r>
  </si>
  <si>
    <t>A4  10丝膜    A3  10丝膜</t>
  </si>
  <si>
    <t>资料装订（胶装）</t>
  </si>
  <si>
    <t>本</t>
  </si>
  <si>
    <r>
      <rPr>
        <sz val="10.5"/>
        <color theme="1"/>
        <rFont val="宋体"/>
        <charset val="134"/>
      </rPr>
      <t>铜版纸彩印</t>
    </r>
  </si>
  <si>
    <t>157克铜版纸单面A4打印</t>
  </si>
  <si>
    <t>铜版纸彩印</t>
  </si>
  <si>
    <t>157克铜版纸单面A3打印</t>
  </si>
  <si>
    <r>
      <rPr>
        <sz val="10.5"/>
        <color theme="1"/>
        <rFont val="宋体"/>
        <charset val="134"/>
      </rPr>
      <t>袖标（袖套）</t>
    </r>
  </si>
  <si>
    <r>
      <rPr>
        <sz val="10.5"/>
        <color theme="1"/>
        <rFont val="宋体"/>
        <charset val="134"/>
      </rPr>
      <t>绶带</t>
    </r>
  </si>
  <si>
    <t>条</t>
  </si>
  <si>
    <t>亚克力桌牌横款</t>
  </si>
  <si>
    <t>100X80mm     150X100mm   190X130mm    210X110mm   210X180mm     297X210mm</t>
  </si>
  <si>
    <t>亚克力桌牌竖款</t>
  </si>
  <si>
    <t>100X150mm    150X210mm     210X297mm</t>
  </si>
  <si>
    <r>
      <rPr>
        <sz val="10.5"/>
        <color theme="1"/>
        <rFont val="宋体"/>
        <charset val="134"/>
      </rPr>
      <t>旗帜4#</t>
    </r>
  </si>
  <si>
    <t>定制旗帜144X96cm</t>
  </si>
  <si>
    <r>
      <rPr>
        <sz val="10.5"/>
        <color theme="1"/>
        <rFont val="宋体"/>
        <charset val="134"/>
      </rPr>
      <t>木底奖牌</t>
    </r>
  </si>
  <si>
    <t>铜牌（钛金+拉丝/镜面）60X40cm</t>
  </si>
  <si>
    <t>易拉宝75X200cm含PVC画面（基础款）</t>
  </si>
  <si>
    <t>易拉宝75X200cm含PVC画面（铝合金）</t>
  </si>
  <si>
    <t>门型展架+PVC画面（加重款）</t>
  </si>
  <si>
    <t>铝合金去向牌</t>
  </si>
  <si>
    <t>4人位</t>
  </si>
  <si>
    <r>
      <rPr>
        <sz val="10.5"/>
        <color theme="1"/>
        <rFont val="宋体"/>
        <charset val="134"/>
      </rPr>
      <t>去向牌</t>
    </r>
  </si>
  <si>
    <t>磁性白板</t>
  </si>
  <si>
    <t>200X100cm   150X100cm  120X80cm</t>
  </si>
  <si>
    <r>
      <rPr>
        <sz val="10.5"/>
        <color theme="1"/>
        <rFont val="宋体"/>
        <charset val="134"/>
      </rPr>
      <t>大红花</t>
    </r>
  </si>
  <si>
    <t>小号        中号        大号</t>
  </si>
  <si>
    <t>朵</t>
  </si>
  <si>
    <t>彩旗 50</t>
  </si>
  <si>
    <t>旗面14*21cm   20*30cm     17*25cm</t>
  </si>
  <si>
    <t>包</t>
  </si>
  <si>
    <t>奖状+含打印内容</t>
  </si>
  <si>
    <t>16K        12K         8K          6K</t>
  </si>
  <si>
    <t>签名（公司名称）：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</si>
</sst>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.5"/>
      <color rgb="FF000000"/>
      <name val="宋体"/>
      <charset val="134"/>
    </font>
    <font>
      <b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2" xfId="0" applyBorder="1">
      <alignment vertical="center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jpeg"/><Relationship Id="rId8" Type="http://schemas.openxmlformats.org/officeDocument/2006/relationships/image" Target="media/image7.jpeg"/><Relationship Id="rId7" Type="http://schemas.openxmlformats.org/officeDocument/2006/relationships/image" Target="media/image6.jpeg"/><Relationship Id="rId6" Type="http://schemas.openxmlformats.org/officeDocument/2006/relationships/image" Target="media/image5.jpeg"/><Relationship Id="rId5" Type="http://schemas.openxmlformats.org/officeDocument/2006/relationships/image" Target="media/image4.jpeg"/><Relationship Id="rId48" Type="http://schemas.openxmlformats.org/officeDocument/2006/relationships/image" Target="media/image47.png"/><Relationship Id="rId47" Type="http://schemas.openxmlformats.org/officeDocument/2006/relationships/image" Target="media/image46.jpeg"/><Relationship Id="rId46" Type="http://schemas.openxmlformats.org/officeDocument/2006/relationships/image" Target="media/image45.jpeg"/><Relationship Id="rId45" Type="http://schemas.openxmlformats.org/officeDocument/2006/relationships/image" Target="media/image44.jpeg"/><Relationship Id="rId44" Type="http://schemas.openxmlformats.org/officeDocument/2006/relationships/image" Target="media/image43.jpeg"/><Relationship Id="rId43" Type="http://schemas.openxmlformats.org/officeDocument/2006/relationships/image" Target="media/image42.jpeg"/><Relationship Id="rId42" Type="http://schemas.openxmlformats.org/officeDocument/2006/relationships/image" Target="media/image41.jpeg"/><Relationship Id="rId41" Type="http://schemas.openxmlformats.org/officeDocument/2006/relationships/image" Target="media/image40.jpeg"/><Relationship Id="rId40" Type="http://schemas.openxmlformats.org/officeDocument/2006/relationships/image" Target="media/image39.jpeg"/><Relationship Id="rId4" Type="http://schemas.openxmlformats.org/officeDocument/2006/relationships/image" Target="media/image3.jpeg"/><Relationship Id="rId39" Type="http://schemas.openxmlformats.org/officeDocument/2006/relationships/image" Target="media/image38.jpeg"/><Relationship Id="rId38" Type="http://schemas.openxmlformats.org/officeDocument/2006/relationships/image" Target="media/image37.jpeg"/><Relationship Id="rId37" Type="http://schemas.openxmlformats.org/officeDocument/2006/relationships/image" Target="media/image36.jpeg"/><Relationship Id="rId36" Type="http://schemas.openxmlformats.org/officeDocument/2006/relationships/image" Target="media/image35.png"/><Relationship Id="rId35" Type="http://schemas.openxmlformats.org/officeDocument/2006/relationships/image" Target="media/image34.jpeg"/><Relationship Id="rId34" Type="http://schemas.openxmlformats.org/officeDocument/2006/relationships/image" Target="media/image33.jpeg"/><Relationship Id="rId33" Type="http://schemas.openxmlformats.org/officeDocument/2006/relationships/image" Target="media/image32.jpeg"/><Relationship Id="rId32" Type="http://schemas.openxmlformats.org/officeDocument/2006/relationships/image" Target="media/image31.jpeg"/><Relationship Id="rId31" Type="http://schemas.openxmlformats.org/officeDocument/2006/relationships/image" Target="media/image30.jpeg"/><Relationship Id="rId30" Type="http://schemas.openxmlformats.org/officeDocument/2006/relationships/image" Target="media/image29.jpeg"/><Relationship Id="rId3" Type="http://schemas.openxmlformats.org/officeDocument/2006/relationships/image" Target="media/image2.jpeg"/><Relationship Id="rId29" Type="http://schemas.openxmlformats.org/officeDocument/2006/relationships/image" Target="media/image28.jpeg"/><Relationship Id="rId28" Type="http://schemas.openxmlformats.org/officeDocument/2006/relationships/image" Target="media/image27.jpeg"/><Relationship Id="rId27" Type="http://schemas.openxmlformats.org/officeDocument/2006/relationships/image" Target="media/image26.jpeg"/><Relationship Id="rId26" Type="http://schemas.openxmlformats.org/officeDocument/2006/relationships/image" Target="media/image25.jpeg"/><Relationship Id="rId25" Type="http://schemas.openxmlformats.org/officeDocument/2006/relationships/image" Target="media/image24.jpeg"/><Relationship Id="rId24" Type="http://schemas.openxmlformats.org/officeDocument/2006/relationships/image" Target="media/image23.jpeg"/><Relationship Id="rId23" Type="http://schemas.openxmlformats.org/officeDocument/2006/relationships/image" Target="media/image22.jpeg"/><Relationship Id="rId22" Type="http://schemas.openxmlformats.org/officeDocument/2006/relationships/image" Target="media/image21.jpeg"/><Relationship Id="rId21" Type="http://schemas.openxmlformats.org/officeDocument/2006/relationships/image" Target="media/image20.jpeg"/><Relationship Id="rId20" Type="http://schemas.openxmlformats.org/officeDocument/2006/relationships/image" Target="media/image19.jpeg"/><Relationship Id="rId2" Type="http://schemas.openxmlformats.org/officeDocument/2006/relationships/image" Target="NULL" TargetMode="External"/><Relationship Id="rId19" Type="http://schemas.openxmlformats.org/officeDocument/2006/relationships/image" Target="media/image18.jpeg"/><Relationship Id="rId18" Type="http://schemas.openxmlformats.org/officeDocument/2006/relationships/image" Target="media/image17.jpeg"/><Relationship Id="rId17" Type="http://schemas.openxmlformats.org/officeDocument/2006/relationships/image" Target="media/image16.jpeg"/><Relationship Id="rId16" Type="http://schemas.openxmlformats.org/officeDocument/2006/relationships/image" Target="media/image15.jpeg"/><Relationship Id="rId15" Type="http://schemas.openxmlformats.org/officeDocument/2006/relationships/image" Target="media/image14.jpeg"/><Relationship Id="rId14" Type="http://schemas.openxmlformats.org/officeDocument/2006/relationships/image" Target="media/image13.jpeg"/><Relationship Id="rId13" Type="http://schemas.openxmlformats.org/officeDocument/2006/relationships/image" Target="media/image12.jpeg"/><Relationship Id="rId12" Type="http://schemas.openxmlformats.org/officeDocument/2006/relationships/image" Target="media/image11.jpeg"/><Relationship Id="rId11" Type="http://schemas.openxmlformats.org/officeDocument/2006/relationships/image" Target="media/image10.jpeg"/><Relationship Id="rId10" Type="http://schemas.openxmlformats.org/officeDocument/2006/relationships/image" Target="media/image9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topLeftCell="A39" workbookViewId="0">
      <selection activeCell="B47" sqref="B47"/>
    </sheetView>
  </sheetViews>
  <sheetFormatPr defaultColWidth="9" defaultRowHeight="14.4" outlineLevelCol="6"/>
  <cols>
    <col min="1" max="1" width="6.12962962962963" customWidth="1"/>
    <col min="2" max="2" width="13.8796296296296" style="2" customWidth="1"/>
    <col min="3" max="3" width="12.1296296296296" style="2" customWidth="1"/>
    <col min="4" max="4" width="6.87962962962963" style="2" customWidth="1"/>
    <col min="5" max="5" width="18.5" customWidth="1"/>
    <col min="6" max="6" width="10.25" style="3" customWidth="1"/>
    <col min="7" max="7" width="18.5" customWidth="1"/>
  </cols>
  <sheetData>
    <row r="1" customFormat="1" ht="40.5" customHeight="1" spans="1:7">
      <c r="A1" s="4" t="s">
        <v>0</v>
      </c>
      <c r="B1" s="4"/>
      <c r="C1" s="4"/>
      <c r="D1" s="4"/>
      <c r="E1" s="4"/>
      <c r="F1" s="4"/>
      <c r="G1" s="4"/>
    </row>
    <row r="2" ht="4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7" t="s">
        <v>6</v>
      </c>
      <c r="G2" s="7" t="s">
        <v>7</v>
      </c>
    </row>
    <row r="3" ht="36" customHeight="1" spans="1:7">
      <c r="A3" s="8" t="s">
        <v>8</v>
      </c>
      <c r="B3" s="9"/>
      <c r="C3" s="9"/>
      <c r="D3" s="9"/>
      <c r="E3" s="9"/>
      <c r="F3" s="9"/>
      <c r="G3" s="10"/>
    </row>
    <row r="4" ht="57.3" spans="1:7">
      <c r="A4" s="11">
        <v>1</v>
      </c>
      <c r="B4" s="12" t="s">
        <v>9</v>
      </c>
      <c r="C4" s="12" t="s">
        <v>10</v>
      </c>
      <c r="D4" s="12" t="s">
        <v>11</v>
      </c>
      <c r="E4" s="11" t="str">
        <f>_xlfn.DISPIMG("ID_9191E6DC7B584C70A4D10A5EF4E84A90",1)</f>
        <v>=DISPIMG("ID_9191E6DC7B584C70A4D10A5EF4E84A90",1)</v>
      </c>
      <c r="F4" s="13"/>
      <c r="G4" s="14"/>
    </row>
    <row r="5" ht="64.2" spans="1:7">
      <c r="A5" s="11">
        <v>2</v>
      </c>
      <c r="B5" s="12" t="s">
        <v>12</v>
      </c>
      <c r="C5" s="12" t="s">
        <v>13</v>
      </c>
      <c r="D5" s="12" t="s">
        <v>11</v>
      </c>
      <c r="E5" s="11" t="str">
        <f>_xlfn.DISPIMG("ID_0C22DA7573A4437EA165A40D1975936D",1)</f>
        <v>=DISPIMG("ID_0C22DA7573A4437EA165A40D1975936D",1)</v>
      </c>
      <c r="F5" s="13"/>
      <c r="G5" s="14"/>
    </row>
    <row r="6" ht="57.5" spans="1:7">
      <c r="A6" s="11">
        <v>3</v>
      </c>
      <c r="B6" s="12" t="s">
        <v>14</v>
      </c>
      <c r="C6" s="12" t="s">
        <v>15</v>
      </c>
      <c r="D6" s="12" t="s">
        <v>11</v>
      </c>
      <c r="E6" s="15" t="str">
        <f>_xlfn.DISPIMG("ID_59D33DEF4D2C4930B63870C673EC6CEE",1)</f>
        <v>=DISPIMG("ID_59D33DEF4D2C4930B63870C673EC6CEE",1)</v>
      </c>
      <c r="F6" s="13"/>
      <c r="G6" s="14"/>
    </row>
    <row r="7" ht="69" customHeight="1" spans="1:7">
      <c r="A7" s="11">
        <v>4</v>
      </c>
      <c r="B7" s="12" t="s">
        <v>16</v>
      </c>
      <c r="C7" s="12" t="s">
        <v>17</v>
      </c>
      <c r="D7" s="12" t="s">
        <v>11</v>
      </c>
      <c r="E7" s="5" t="str">
        <f>_xlfn.DISPIMG("ID_EEEEF36937444E419F4C37E9748E6CDA",1)</f>
        <v>=DISPIMG("ID_EEEEF36937444E419F4C37E9748E6CDA",1)</v>
      </c>
      <c r="F7" s="16"/>
      <c r="G7" s="14"/>
    </row>
    <row r="8" ht="54.55" spans="1:7">
      <c r="A8" s="11">
        <v>5</v>
      </c>
      <c r="B8" s="12" t="s">
        <v>18</v>
      </c>
      <c r="C8" s="12" t="s">
        <v>19</v>
      </c>
      <c r="D8" s="12" t="s">
        <v>11</v>
      </c>
      <c r="E8" s="11" t="str">
        <f>_xlfn.DISPIMG("ID_81D6D5D7E8D04EC89F3C937278A0E1BD",1)</f>
        <v>=DISPIMG("ID_81D6D5D7E8D04EC89F3C937278A0E1BD",1)</v>
      </c>
      <c r="F8" s="16"/>
      <c r="G8" s="14"/>
    </row>
    <row r="9" ht="58.2" spans="1:7">
      <c r="A9" s="11">
        <v>6</v>
      </c>
      <c r="B9" s="12" t="s">
        <v>20</v>
      </c>
      <c r="C9" s="12" t="s">
        <v>21</v>
      </c>
      <c r="D9" s="12" t="s">
        <v>11</v>
      </c>
      <c r="E9" s="11" t="str">
        <f>_xlfn.DISPIMG("ID_2D6C44941F7E417DADD25C051FD187A4",1)</f>
        <v>=DISPIMG("ID_2D6C44941F7E417DADD25C051FD187A4",1)</v>
      </c>
      <c r="F9" s="13"/>
      <c r="G9" s="14"/>
    </row>
    <row r="10" ht="60.5" spans="1:7">
      <c r="A10" s="11">
        <v>7</v>
      </c>
      <c r="B10" s="12" t="s">
        <v>22</v>
      </c>
      <c r="C10" s="12" t="s">
        <v>23</v>
      </c>
      <c r="D10" s="12" t="s">
        <v>24</v>
      </c>
      <c r="E10" s="11" t="str">
        <f>_xlfn.DISPIMG("ID_2C1E2515FBC44ED8A8C5FA3A2244974C",1)</f>
        <v>=DISPIMG("ID_2C1E2515FBC44ED8A8C5FA3A2244974C",1)</v>
      </c>
      <c r="F10" s="16"/>
      <c r="G10" s="14"/>
    </row>
    <row r="11" ht="56" customHeight="1" spans="1:7">
      <c r="A11" s="11">
        <v>8</v>
      </c>
      <c r="B11" s="17" t="s">
        <v>25</v>
      </c>
      <c r="C11" s="12" t="s">
        <v>26</v>
      </c>
      <c r="D11" s="12" t="s">
        <v>24</v>
      </c>
      <c r="E11" s="11" t="str">
        <f>_xlfn.DISPIMG("ID_4C788D481ED94A7CAF8938E492574889",1)</f>
        <v>=DISPIMG("ID_4C788D481ED94A7CAF8938E492574889",1)</v>
      </c>
      <c r="F11" s="13"/>
      <c r="G11" s="14"/>
    </row>
    <row r="12" ht="59.7" spans="1:7">
      <c r="A12" s="11">
        <v>9</v>
      </c>
      <c r="B12" s="12" t="s">
        <v>27</v>
      </c>
      <c r="C12" s="12">
        <v>1</v>
      </c>
      <c r="D12" s="12" t="s">
        <v>11</v>
      </c>
      <c r="E12" s="11" t="str">
        <f>_xlfn.DISPIMG("ID_280771505CAC48B4A51788F5AB55A959",1)</f>
        <v>=DISPIMG("ID_280771505CAC48B4A51788F5AB55A959",1)</v>
      </c>
      <c r="F12" s="16"/>
      <c r="G12" s="14"/>
    </row>
    <row r="13" ht="53" spans="1:7">
      <c r="A13" s="11">
        <v>10</v>
      </c>
      <c r="B13" s="12" t="s">
        <v>28</v>
      </c>
      <c r="C13" s="12">
        <v>1</v>
      </c>
      <c r="D13" s="12" t="s">
        <v>11</v>
      </c>
      <c r="E13" s="11" t="str">
        <f>_xlfn.DISPIMG("ID_167F9FD0A8B944EEA6DD669144CAFFFD",1)</f>
        <v>=DISPIMG("ID_167F9FD0A8B944EEA6DD669144CAFFFD",1)</v>
      </c>
      <c r="F13" s="16"/>
      <c r="G13" s="14"/>
    </row>
    <row r="14" ht="58.4" spans="1:7">
      <c r="A14" s="11">
        <v>11</v>
      </c>
      <c r="B14" s="17" t="s">
        <v>29</v>
      </c>
      <c r="C14" s="12" t="s">
        <v>30</v>
      </c>
      <c r="D14" s="12" t="s">
        <v>11</v>
      </c>
      <c r="E14" s="11" t="str">
        <f>_xlfn.DISPIMG("ID_4823C457FF87499D8553C13D15578214",1)</f>
        <v>=DISPIMG("ID_4823C457FF87499D8553C13D15578214",1)</v>
      </c>
      <c r="F14" s="16"/>
      <c r="G14" s="14"/>
    </row>
    <row r="15" ht="55.2" spans="1:7">
      <c r="A15" s="11">
        <v>12</v>
      </c>
      <c r="B15" s="17" t="s">
        <v>31</v>
      </c>
      <c r="C15" s="12" t="s">
        <v>32</v>
      </c>
      <c r="D15" s="12" t="s">
        <v>11</v>
      </c>
      <c r="E15" s="11" t="str">
        <f>_xlfn.DISPIMG("ID_1ED06728B6964AABA66FD51BB29E379B",1)</f>
        <v>=DISPIMG("ID_1ED06728B6964AABA66FD51BB29E379B",1)</v>
      </c>
      <c r="F15" s="13"/>
      <c r="G15" s="14"/>
    </row>
    <row r="16" ht="61.25" spans="1:7">
      <c r="A16" s="15">
        <v>12</v>
      </c>
      <c r="B16" s="12" t="s">
        <v>33</v>
      </c>
      <c r="C16" s="12" t="s">
        <v>32</v>
      </c>
      <c r="D16" s="12" t="s">
        <v>11</v>
      </c>
      <c r="E16" s="15" t="str">
        <f>_xlfn.DISPIMG("ID_7850AD589609406E8030F75E2C7302E4",1)</f>
        <v>=DISPIMG("ID_7850AD589609406E8030F75E2C7302E4",1)</v>
      </c>
      <c r="F16" s="18"/>
      <c r="G16" s="15"/>
    </row>
    <row r="17" s="1" customFormat="1" ht="61.25" customHeight="1" spans="1:7">
      <c r="A17" s="11">
        <v>13</v>
      </c>
      <c r="B17" s="17" t="s">
        <v>34</v>
      </c>
      <c r="C17" s="12" t="s">
        <v>32</v>
      </c>
      <c r="D17" s="12" t="s">
        <v>11</v>
      </c>
      <c r="E17" s="11"/>
      <c r="F17" s="13"/>
      <c r="G17" s="14"/>
    </row>
    <row r="18" ht="58.2" spans="1:7">
      <c r="A18" s="11">
        <v>14</v>
      </c>
      <c r="B18" s="12" t="s">
        <v>35</v>
      </c>
      <c r="C18" s="12">
        <v>1</v>
      </c>
      <c r="D18" s="12" t="s">
        <v>36</v>
      </c>
      <c r="E18" s="11" t="str">
        <f>_xlfn.DISPIMG("ID_E31B7B9172B9469D9552FBD103B3E9A0",1)</f>
        <v>=DISPIMG("ID_E31B7B9172B9469D9552FBD103B3E9A0",1)</v>
      </c>
      <c r="F18" s="16"/>
      <c r="G18" s="14"/>
    </row>
    <row r="19" s="1" customFormat="1" ht="55.2" spans="1:7">
      <c r="A19" s="11">
        <v>15</v>
      </c>
      <c r="B19" s="12" t="s">
        <v>37</v>
      </c>
      <c r="C19" s="12">
        <v>1</v>
      </c>
      <c r="D19" s="12" t="s">
        <v>36</v>
      </c>
      <c r="E19" s="11" t="str">
        <f>_xlfn.DISPIMG("ID_B9A16B87A6FE4439ACCD80B104B8F684",1)</f>
        <v>=DISPIMG("ID_B9A16B87A6FE4439ACCD80B104B8F684",1)</v>
      </c>
      <c r="F19" s="16"/>
      <c r="G19" s="14"/>
    </row>
    <row r="20" ht="56" spans="1:7">
      <c r="A20" s="11">
        <v>16</v>
      </c>
      <c r="B20" s="12" t="s">
        <v>38</v>
      </c>
      <c r="C20" s="12">
        <v>1</v>
      </c>
      <c r="D20" s="12" t="s">
        <v>36</v>
      </c>
      <c r="E20" s="11" t="str">
        <f>_xlfn.DISPIMG("ID_3BFB8FC297E74E0DB2AA99DFDC4D5EC3",1)</f>
        <v>=DISPIMG("ID_3BFB8FC297E74E0DB2AA99DFDC4D5EC3",1)</v>
      </c>
      <c r="F20" s="16"/>
      <c r="G20" s="14"/>
    </row>
    <row r="21" ht="59.7" spans="1:7">
      <c r="A21" s="11">
        <v>17</v>
      </c>
      <c r="B21" s="12" t="s">
        <v>39</v>
      </c>
      <c r="C21" s="12">
        <v>1</v>
      </c>
      <c r="D21" s="12" t="s">
        <v>36</v>
      </c>
      <c r="E21" s="11" t="str">
        <f>_xlfn.DISPIMG("ID_02F99E61F8BD437AB06D25828508A4E8",1)</f>
        <v>=DISPIMG("ID_02F99E61F8BD437AB06D25828508A4E8",1)</v>
      </c>
      <c r="F21" s="16"/>
      <c r="G21" s="14"/>
    </row>
    <row r="22" ht="61.2" spans="1:7">
      <c r="A22" s="11">
        <v>18</v>
      </c>
      <c r="B22" s="12" t="s">
        <v>40</v>
      </c>
      <c r="C22" s="12">
        <v>1</v>
      </c>
      <c r="D22" s="12" t="s">
        <v>11</v>
      </c>
      <c r="E22" s="11" t="str">
        <f>_xlfn.DISPIMG("ID_02739D9094474E74A4D8F7A5A7B68F37",1)</f>
        <v>=DISPIMG("ID_02739D9094474E74A4D8F7A5A7B68F37",1)</v>
      </c>
      <c r="F22" s="16"/>
      <c r="G22" s="14"/>
    </row>
    <row r="23" ht="59" spans="1:7">
      <c r="A23" s="11">
        <v>19</v>
      </c>
      <c r="B23" s="12" t="s">
        <v>41</v>
      </c>
      <c r="C23" s="12" t="s">
        <v>42</v>
      </c>
      <c r="D23" s="12" t="s">
        <v>24</v>
      </c>
      <c r="E23" s="11" t="str">
        <f>_xlfn.DISPIMG("ID_E3D58D9A5FF240EC84BE5BB852340CF1",1)</f>
        <v>=DISPIMG("ID_E3D58D9A5FF240EC84BE5BB852340CF1",1)</v>
      </c>
      <c r="F23" s="16"/>
      <c r="G23" s="14"/>
    </row>
    <row r="24" ht="59.7" spans="1:7">
      <c r="A24" s="11">
        <v>20</v>
      </c>
      <c r="B24" s="12" t="s">
        <v>43</v>
      </c>
      <c r="C24" s="12">
        <v>1</v>
      </c>
      <c r="D24" s="12" t="s">
        <v>36</v>
      </c>
      <c r="E24" s="11" t="str">
        <f>_xlfn.DISPIMG("ID_D8661FFD96BF45E58486CD922C1B8D68",1)</f>
        <v>=DISPIMG("ID_D8661FFD96BF45E58486CD922C1B8D68",1)</v>
      </c>
      <c r="F24" s="16"/>
      <c r="G24" s="14"/>
    </row>
    <row r="25" ht="36" customHeight="1" spans="1:7">
      <c r="A25" s="8" t="s">
        <v>44</v>
      </c>
      <c r="B25" s="9"/>
      <c r="C25" s="9"/>
      <c r="D25" s="9"/>
      <c r="E25" s="9"/>
      <c r="F25" s="9"/>
      <c r="G25" s="10"/>
    </row>
    <row r="26" spans="1:7">
      <c r="A26" s="11">
        <v>21</v>
      </c>
      <c r="B26" s="12" t="s">
        <v>45</v>
      </c>
      <c r="C26" s="12">
        <v>1</v>
      </c>
      <c r="D26" s="12" t="s">
        <v>36</v>
      </c>
      <c r="E26" s="11" t="s">
        <v>46</v>
      </c>
      <c r="F26" s="13"/>
      <c r="G26" s="14"/>
    </row>
    <row r="27" ht="60.6" spans="1:7">
      <c r="A27" s="11">
        <v>22</v>
      </c>
      <c r="B27" s="12" t="s">
        <v>47</v>
      </c>
      <c r="C27" s="12" t="s">
        <v>48</v>
      </c>
      <c r="D27" s="12" t="s">
        <v>49</v>
      </c>
      <c r="E27" s="11" t="str">
        <f>_xlfn.DISPIMG("ID_FB98B4EDDD334F80A49F30834B287F98",1)</f>
        <v>=DISPIMG("ID_FB98B4EDDD334F80A49F30834B287F98",1)</v>
      </c>
      <c r="F27" s="16"/>
      <c r="G27" s="14"/>
    </row>
    <row r="28" ht="61.4" spans="1:7">
      <c r="A28" s="11">
        <v>23</v>
      </c>
      <c r="B28" s="12" t="s">
        <v>50</v>
      </c>
      <c r="C28" s="12" t="s">
        <v>51</v>
      </c>
      <c r="D28" s="12" t="s">
        <v>49</v>
      </c>
      <c r="E28" s="11" t="str">
        <f>_xlfn.DISPIMG("ID_E73BBBD493364898AEE4D56BBAB7746F",1)</f>
        <v>=DISPIMG("ID_E73BBBD493364898AEE4D56BBAB7746F",1)</v>
      </c>
      <c r="F28" s="16"/>
      <c r="G28" s="14"/>
    </row>
    <row r="29" ht="60.6" spans="1:7">
      <c r="A29" s="11">
        <v>24</v>
      </c>
      <c r="B29" s="12" t="s">
        <v>52</v>
      </c>
      <c r="C29" s="12">
        <v>1</v>
      </c>
      <c r="D29" s="12" t="s">
        <v>53</v>
      </c>
      <c r="E29" s="11" t="str">
        <f>_xlfn.DISPIMG("ID_63D107F053CC43EAA731091259C20689",1)</f>
        <v>=DISPIMG("ID_63D107F053CC43EAA731091259C20689",1)</v>
      </c>
      <c r="F29" s="13"/>
      <c r="G29" s="14"/>
    </row>
    <row r="30" ht="60.6" spans="1:7">
      <c r="A30" s="11">
        <v>25</v>
      </c>
      <c r="B30" s="12" t="s">
        <v>54</v>
      </c>
      <c r="C30" s="12">
        <v>1</v>
      </c>
      <c r="D30" s="12" t="s">
        <v>55</v>
      </c>
      <c r="E30" s="11" t="str">
        <f>_xlfn.DISPIMG("ID_23FFEDE32B29477592238CE4C46C0C33",1)</f>
        <v>=DISPIMG("ID_23FFEDE32B29477592238CE4C46C0C33",1)</v>
      </c>
      <c r="F30" s="16"/>
      <c r="G30" s="14"/>
    </row>
    <row r="31" ht="61.4" spans="1:7">
      <c r="A31" s="11">
        <v>26</v>
      </c>
      <c r="B31" s="12" t="s">
        <v>56</v>
      </c>
      <c r="C31" s="12">
        <v>1</v>
      </c>
      <c r="D31" s="12" t="s">
        <v>55</v>
      </c>
      <c r="E31" s="11" t="str">
        <f>_xlfn.DISPIMG("ID_A419F5268E2F42C696EAF4862151BE8B",1)</f>
        <v>=DISPIMG("ID_A419F5268E2F42C696EAF4862151BE8B",1)</v>
      </c>
      <c r="F31" s="16"/>
      <c r="G31" s="14"/>
    </row>
    <row r="32" ht="62.1" spans="1:7">
      <c r="A32" s="11">
        <v>27</v>
      </c>
      <c r="B32" s="12" t="s">
        <v>57</v>
      </c>
      <c r="C32" s="12">
        <v>1</v>
      </c>
      <c r="D32" s="12" t="s">
        <v>55</v>
      </c>
      <c r="E32" s="11" t="str">
        <f>_xlfn.DISPIMG("ID_93ADBDD41047488B96F511EBD33A8906",1)</f>
        <v>=DISPIMG("ID_93ADBDD41047488B96F511EBD33A8906",1)</v>
      </c>
      <c r="F32" s="16"/>
      <c r="G32" s="14"/>
    </row>
    <row r="33" ht="59.1" spans="1:7">
      <c r="A33" s="11">
        <v>28</v>
      </c>
      <c r="B33" s="12" t="s">
        <v>58</v>
      </c>
      <c r="C33" s="12" t="s">
        <v>59</v>
      </c>
      <c r="D33" s="12" t="s">
        <v>53</v>
      </c>
      <c r="E33" s="11" t="str">
        <f>_xlfn.DISPIMG("ID_F41C2C53E5784DB5A7FEACB2BA83C26D",1)</f>
        <v>=DISPIMG("ID_F41C2C53E5784DB5A7FEACB2BA83C26D",1)</v>
      </c>
      <c r="F33" s="16"/>
      <c r="G33" s="14"/>
    </row>
    <row r="34" ht="51.3" spans="1:7">
      <c r="A34" s="11">
        <v>29</v>
      </c>
      <c r="B34" s="12" t="s">
        <v>60</v>
      </c>
      <c r="C34" s="12" t="s">
        <v>61</v>
      </c>
      <c r="D34" s="12" t="s">
        <v>53</v>
      </c>
      <c r="E34" s="11" t="str">
        <f>_xlfn.DISPIMG("ID_D16CA66E93E6412E86E3D442AAF9099C",1)</f>
        <v>=DISPIMG("ID_D16CA66E93E6412E86E3D442AAF9099C",1)</v>
      </c>
      <c r="F34" s="13"/>
      <c r="G34" s="14"/>
    </row>
    <row r="35" ht="62.3" spans="1:7">
      <c r="A35" s="11">
        <v>30</v>
      </c>
      <c r="B35" s="12" t="s">
        <v>62</v>
      </c>
      <c r="C35" s="12" t="s">
        <v>63</v>
      </c>
      <c r="D35" s="12" t="s">
        <v>53</v>
      </c>
      <c r="E35" s="11" t="str">
        <f>_xlfn.DISPIMG("ID_E8E9A48520544FA8B9EDD0666EFC70CE",1)</f>
        <v>=DISPIMG("ID_E8E9A48520544FA8B9EDD0666EFC70CE",1)</v>
      </c>
      <c r="F35" s="16"/>
      <c r="G35" s="14"/>
    </row>
    <row r="36" ht="52.7" spans="1:7">
      <c r="A36" s="11">
        <v>31</v>
      </c>
      <c r="B36" s="12" t="s">
        <v>64</v>
      </c>
      <c r="C36" s="12">
        <v>1</v>
      </c>
      <c r="D36" s="12" t="s">
        <v>65</v>
      </c>
      <c r="E36" s="11" t="str">
        <f>_xlfn.DISPIMG("ID_824913B25AEF45EBB812CADDEDDC4EE9",1)</f>
        <v>=DISPIMG("ID_824913B25AEF45EBB812CADDEDDC4EE9",1)</v>
      </c>
      <c r="F36" s="16"/>
      <c r="G36" s="14"/>
    </row>
    <row r="37" ht="62.3" spans="1:7">
      <c r="A37" s="11">
        <v>32</v>
      </c>
      <c r="B37" s="12" t="s">
        <v>66</v>
      </c>
      <c r="C37" s="12" t="s">
        <v>67</v>
      </c>
      <c r="D37" s="12" t="s">
        <v>53</v>
      </c>
      <c r="E37" s="11" t="str">
        <f>_xlfn.DISPIMG("ID_35D1EF46AF8243058333C959947A62C6",1)</f>
        <v>=DISPIMG("ID_35D1EF46AF8243058333C959947A62C6",1)</v>
      </c>
      <c r="F37" s="13"/>
      <c r="G37" s="14"/>
    </row>
    <row r="38" s="1" customFormat="1" ht="51.5" spans="1:7">
      <c r="A38" s="11">
        <v>33</v>
      </c>
      <c r="B38" s="12" t="s">
        <v>68</v>
      </c>
      <c r="C38" s="12" t="s">
        <v>69</v>
      </c>
      <c r="D38" s="12" t="s">
        <v>53</v>
      </c>
      <c r="E38" s="11" t="str">
        <f>_xlfn.DISPIMG("ID_6B70445668574F56B3629A0D5A4EC77D",1)</f>
        <v>=DISPIMG("ID_6B70445668574F56B3629A0D5A4EC77D",1)</v>
      </c>
      <c r="F38" s="13"/>
      <c r="G38" s="14"/>
    </row>
    <row r="39" ht="59.3" spans="1:7">
      <c r="A39" s="11">
        <v>34</v>
      </c>
      <c r="B39" s="12" t="s">
        <v>70</v>
      </c>
      <c r="C39" s="12">
        <v>1</v>
      </c>
      <c r="D39" s="12" t="s">
        <v>55</v>
      </c>
      <c r="E39" s="11" t="str">
        <f>_xlfn.DISPIMG("ID_BA6A34B39FAE41B0AB8AE7DFB71ED22D",1)</f>
        <v>=DISPIMG("ID_BA6A34B39FAE41B0AB8AE7DFB71ED22D",1)</v>
      </c>
      <c r="F39" s="16"/>
      <c r="G39" s="14"/>
    </row>
    <row r="40" ht="57.8" spans="1:7">
      <c r="A40" s="11">
        <v>35</v>
      </c>
      <c r="B40" s="12" t="s">
        <v>71</v>
      </c>
      <c r="C40" s="12">
        <v>1</v>
      </c>
      <c r="D40" s="12" t="s">
        <v>72</v>
      </c>
      <c r="E40" s="11" t="str">
        <f>_xlfn.DISPIMG("ID_949F8B12239A4690BD713CA4A310151D",1)</f>
        <v>=DISPIMG("ID_949F8B12239A4690BD713CA4A310151D",1)</v>
      </c>
      <c r="F40" s="16"/>
      <c r="G40" s="14"/>
    </row>
    <row r="41" ht="86.4" spans="1:7">
      <c r="A41" s="11">
        <v>36</v>
      </c>
      <c r="B41" s="12" t="s">
        <v>73</v>
      </c>
      <c r="C41" s="12" t="s">
        <v>74</v>
      </c>
      <c r="D41" s="12" t="s">
        <v>49</v>
      </c>
      <c r="E41" s="15" t="str">
        <f>_xlfn.DISPIMG("ID_CCAB1D53A88546C799FC407C7AA841DD",1)</f>
        <v>=DISPIMG("ID_CCAB1D53A88546C799FC407C7AA841DD",1)</v>
      </c>
      <c r="F41" s="16"/>
      <c r="G41" s="14"/>
    </row>
    <row r="42" ht="43.2" spans="1:7">
      <c r="A42" s="11">
        <v>37</v>
      </c>
      <c r="B42" s="12" t="s">
        <v>75</v>
      </c>
      <c r="C42" s="12" t="s">
        <v>76</v>
      </c>
      <c r="D42" s="12" t="s">
        <v>49</v>
      </c>
      <c r="E42" s="15"/>
      <c r="F42" s="16"/>
      <c r="G42" s="14"/>
    </row>
    <row r="43" ht="70" customHeight="1" spans="1:7">
      <c r="A43" s="11">
        <v>38</v>
      </c>
      <c r="B43" s="12" t="s">
        <v>77</v>
      </c>
      <c r="C43" s="12" t="s">
        <v>78</v>
      </c>
      <c r="D43" s="12" t="s">
        <v>24</v>
      </c>
      <c r="E43" s="11" t="str">
        <f>_xlfn.DISPIMG("ID_99EF99D74AD54290A3B09BADCDB10323",1)</f>
        <v>=DISPIMG("ID_99EF99D74AD54290A3B09BADCDB10323",1)</v>
      </c>
      <c r="F43" s="16"/>
      <c r="G43" s="14"/>
    </row>
    <row r="44" ht="62.3" spans="1:7">
      <c r="A44" s="11">
        <v>39</v>
      </c>
      <c r="B44" s="12" t="s">
        <v>79</v>
      </c>
      <c r="C44" s="12">
        <v>1</v>
      </c>
      <c r="D44" s="12" t="s">
        <v>24</v>
      </c>
      <c r="E44" s="11" t="str">
        <f>_xlfn.DISPIMG("ID_6845B514272A42AD97341D55418F3CAE",1)</f>
        <v>=DISPIMG("ID_6845B514272A42AD97341D55418F3CAE",1)</v>
      </c>
      <c r="F44" s="16"/>
      <c r="G44" s="14"/>
    </row>
    <row r="45" ht="50.2" spans="1:7">
      <c r="A45" s="11">
        <v>40</v>
      </c>
      <c r="B45" s="12" t="s">
        <v>80</v>
      </c>
      <c r="C45" s="12">
        <v>1</v>
      </c>
      <c r="D45" s="12" t="s">
        <v>24</v>
      </c>
      <c r="E45" s="11" t="str">
        <f>_xlfn.DISPIMG("ID_D1BB8DAD86704684AB5519CE75E90808",1)</f>
        <v>=DISPIMG("ID_D1BB8DAD86704684AB5519CE75E90808",1)</v>
      </c>
      <c r="F45" s="16"/>
      <c r="G45" s="14"/>
    </row>
    <row r="46" ht="59.3" spans="1:7">
      <c r="A46" s="11">
        <v>41</v>
      </c>
      <c r="B46" s="12" t="s">
        <v>81</v>
      </c>
      <c r="C46" s="12">
        <v>1</v>
      </c>
      <c r="D46" s="12" t="s">
        <v>49</v>
      </c>
      <c r="E46" s="11" t="str">
        <f>_xlfn.DISPIMG("ID_1D8FE3EE259240FB8757E2D788CCD62C",1)</f>
        <v>=DISPIMG("ID_1D8FE3EE259240FB8757E2D788CCD62C",1)</v>
      </c>
      <c r="F46" s="13"/>
      <c r="G46" s="14"/>
    </row>
    <row r="47" ht="57.6" spans="1:7">
      <c r="A47" s="11">
        <v>42</v>
      </c>
      <c r="B47" s="12" t="s">
        <v>82</v>
      </c>
      <c r="C47" s="12">
        <v>1</v>
      </c>
      <c r="D47" s="12" t="s">
        <v>49</v>
      </c>
      <c r="E47" s="11" t="str">
        <f>_xlfn.DISPIMG("ID_4B39F75C98F643C7B0FC8BCB04129B8C",1)</f>
        <v>=DISPIMG("ID_4B39F75C98F643C7B0FC8BCB04129B8C",1)</v>
      </c>
      <c r="F47" s="13"/>
      <c r="G47" s="14"/>
    </row>
    <row r="48" ht="58.5" spans="1:7">
      <c r="A48" s="11">
        <v>43</v>
      </c>
      <c r="B48" s="12" t="s">
        <v>83</v>
      </c>
      <c r="C48" s="12">
        <v>1</v>
      </c>
      <c r="D48" s="12" t="s">
        <v>49</v>
      </c>
      <c r="E48" s="11" t="str">
        <f>_xlfn.DISPIMG("ID_CF2588BB24A74CE38B71A0253019DA3E",1)</f>
        <v>=DISPIMG("ID_CF2588BB24A74CE38B71A0253019DA3E",1)</v>
      </c>
      <c r="F48" s="16"/>
      <c r="G48" s="14"/>
    </row>
    <row r="49" ht="58.5" spans="1:7">
      <c r="A49" s="11">
        <v>44</v>
      </c>
      <c r="B49" s="12" t="s">
        <v>84</v>
      </c>
      <c r="C49" s="12" t="s">
        <v>85</v>
      </c>
      <c r="D49" s="12" t="s">
        <v>24</v>
      </c>
      <c r="E49" s="11" t="str">
        <f>_xlfn.DISPIMG("ID_B9FFE89C66764F47A288DE881D67E587",1)</f>
        <v>=DISPIMG("ID_B9FFE89C66764F47A288DE881D67E587",1)</v>
      </c>
      <c r="F49" s="16"/>
      <c r="G49" s="14"/>
    </row>
    <row r="50" ht="58.5" spans="1:7">
      <c r="A50" s="11">
        <v>45</v>
      </c>
      <c r="B50" s="12" t="s">
        <v>86</v>
      </c>
      <c r="C50" s="12">
        <v>1</v>
      </c>
      <c r="D50" s="12" t="s">
        <v>49</v>
      </c>
      <c r="E50" s="11" t="str">
        <f>_xlfn.DISPIMG("ID_E743B71AA9E943098BBF4F450D97FD72",1)</f>
        <v>=DISPIMG("ID_E743B71AA9E943098BBF4F450D97FD72",1)</v>
      </c>
      <c r="F50" s="16"/>
      <c r="G50" s="14"/>
    </row>
    <row r="51" ht="62.1" spans="1:7">
      <c r="A51" s="11">
        <v>46</v>
      </c>
      <c r="B51" s="12" t="s">
        <v>87</v>
      </c>
      <c r="C51" s="12" t="s">
        <v>88</v>
      </c>
      <c r="D51" s="12" t="s">
        <v>24</v>
      </c>
      <c r="E51" s="11" t="str">
        <f>_xlfn.DISPIMG("ID_CD454D5F51DD4549BED33BC2081D8EFD",1)</f>
        <v>=DISPIMG("ID_CD454D5F51DD4549BED33BC2081D8EFD",1)</v>
      </c>
      <c r="F51" s="16"/>
      <c r="G51" s="14"/>
    </row>
    <row r="52" ht="58.4" spans="1:7">
      <c r="A52" s="11">
        <v>47</v>
      </c>
      <c r="B52" s="12" t="s">
        <v>89</v>
      </c>
      <c r="C52" s="12" t="s">
        <v>90</v>
      </c>
      <c r="D52" s="12" t="s">
        <v>91</v>
      </c>
      <c r="E52" s="11" t="str">
        <f>_xlfn.DISPIMG("ID_B2E21D86BA6A4827BD8610189687B87C",1)</f>
        <v>=DISPIMG("ID_B2E21D86BA6A4827BD8610189687B87C",1)</v>
      </c>
      <c r="F52" s="16"/>
      <c r="G52" s="14"/>
    </row>
    <row r="53" ht="65.9" spans="1:7">
      <c r="A53" s="11">
        <v>48</v>
      </c>
      <c r="B53" s="12" t="s">
        <v>92</v>
      </c>
      <c r="C53" s="12" t="s">
        <v>93</v>
      </c>
      <c r="D53" s="12" t="s">
        <v>94</v>
      </c>
      <c r="E53" s="11" t="str">
        <f>_xlfn.DISPIMG("ID_511DCD28AD894594B8F5C63B05FE11E3",1)</f>
        <v>=DISPIMG("ID_511DCD28AD894594B8F5C63B05FE11E3",1)</v>
      </c>
      <c r="F53" s="16"/>
      <c r="G53" s="14"/>
    </row>
    <row r="54" ht="13.5" customHeight="1" spans="1:7">
      <c r="A54" s="15">
        <v>49</v>
      </c>
      <c r="B54" s="12" t="s">
        <v>95</v>
      </c>
      <c r="C54" s="12" t="s">
        <v>96</v>
      </c>
      <c r="D54" s="12" t="s">
        <v>65</v>
      </c>
      <c r="E54" s="15" t="str">
        <f>_xlfn.DISPIMG("ID_5718E37BA0244A0C9D6045B0EEF1662F",1)</f>
        <v>=DISPIMG("ID_5718E37BA0244A0C9D6045B0EEF1662F",1)</v>
      </c>
      <c r="F54" s="19"/>
      <c r="G54" s="20"/>
    </row>
    <row r="55" spans="1:7">
      <c r="A55" s="15"/>
      <c r="B55" s="12"/>
      <c r="C55" s="12"/>
      <c r="D55" s="12"/>
      <c r="E55" s="15"/>
      <c r="F55" s="19"/>
      <c r="G55" s="21"/>
    </row>
    <row r="56" spans="1:7">
      <c r="A56" s="15"/>
      <c r="B56" s="12"/>
      <c r="C56" s="12"/>
      <c r="D56" s="12"/>
      <c r="E56" s="15"/>
      <c r="F56" s="19"/>
      <c r="G56" s="21"/>
    </row>
    <row r="57" ht="24" customHeight="1" spans="1:7">
      <c r="A57" s="15"/>
      <c r="B57" s="12"/>
      <c r="C57" s="12"/>
      <c r="D57" s="12"/>
      <c r="E57" s="15"/>
      <c r="F57" s="19"/>
      <c r="G57" s="22"/>
    </row>
    <row r="58" ht="38.1" customHeight="1" spans="1:7">
      <c r="A58" s="11" t="s">
        <v>97</v>
      </c>
      <c r="B58" s="11"/>
      <c r="C58" s="8"/>
      <c r="D58" s="9"/>
      <c r="E58" s="9"/>
      <c r="F58" s="9"/>
      <c r="G58" s="10"/>
    </row>
  </sheetData>
  <mergeCells count="12">
    <mergeCell ref="A1:G1"/>
    <mergeCell ref="A3:G3"/>
    <mergeCell ref="A25:G25"/>
    <mergeCell ref="C58:G58"/>
    <mergeCell ref="A54:A57"/>
    <mergeCell ref="B54:B57"/>
    <mergeCell ref="C54:C57"/>
    <mergeCell ref="D54:D57"/>
    <mergeCell ref="E41:E42"/>
    <mergeCell ref="E54:E57"/>
    <mergeCell ref="F54:F57"/>
    <mergeCell ref="G54:G57"/>
  </mergeCells>
  <pageMargins left="0.29" right="0.31" top="0.51" bottom="0.45" header="0.31" footer="0.2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Obliviate</cp:lastModifiedBy>
  <dcterms:created xsi:type="dcterms:W3CDTF">2023-10-24T02:40:00Z</dcterms:created>
  <cp:lastPrinted>2023-12-20T01:11:00Z</cp:lastPrinted>
  <dcterms:modified xsi:type="dcterms:W3CDTF">2025-12-03T07:23:58Z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891A28285F8A4D83A514FD5DCA14E9BA_13</vt:lpwstr>
  </property>
  <property fmtid="{D5CDD505-2E9C-101B-9397-08002B2CF9AE}" pid="3" name="KSOProductBuildVer">
    <vt:lpwstr>2052-12.1.0.19770</vt:lpwstr>
  </property>
</Properties>
</file>